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otmed-my.sharepoint.com/personal/demarulanda_loteriademedellin_com_co/Documents/2026/INVITACIÓN PÚBLICA 001 DE 2026/"/>
    </mc:Choice>
  </mc:AlternateContent>
  <xr:revisionPtr revIDLastSave="0" documentId="8_{AD60C5BD-42D6-4C16-B7E0-AE4B7C19BF87}" xr6:coauthVersionLast="47" xr6:coauthVersionMax="47" xr10:uidLastSave="{00000000-0000-0000-0000-000000000000}"/>
  <bookViews>
    <workbookView xWindow="-120" yWindow="-120" windowWidth="29040" windowHeight="15720" xr2:uid="{A7E6D3C4-BFBD-464E-B4C5-F74BEAA61D65}"/>
  </bookViews>
  <sheets>
    <sheet name="ANEXO TECNIC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6" l="1"/>
  <c r="L10" i="6" l="1"/>
  <c r="M10" i="6" s="1"/>
  <c r="L12" i="6" l="1"/>
  <c r="M12" i="6" s="1"/>
  <c r="L11" i="6"/>
  <c r="M11" i="6" s="1"/>
  <c r="L6" i="6"/>
  <c r="M6" i="6" s="1"/>
  <c r="L8" i="6"/>
  <c r="M8" i="6" s="1"/>
  <c r="L7" i="6"/>
  <c r="M7" i="6" s="1"/>
  <c r="L9" i="6"/>
  <c r="M9" i="6" s="1"/>
  <c r="L5" i="6"/>
  <c r="M5" i="6" s="1"/>
  <c r="L3" i="6"/>
  <c r="M3" i="6" s="1"/>
  <c r="L4" i="6"/>
  <c r="M4" i="6" s="1"/>
  <c r="L2" i="6" l="1"/>
  <c r="L13" i="6" l="1"/>
  <c r="M2" i="6"/>
  <c r="M13" i="6" s="1"/>
  <c r="P2" i="6" l="1"/>
  <c r="Q2" i="6" s="1"/>
  <c r="O4" i="6" l="1"/>
</calcChain>
</file>

<file path=xl/sharedStrings.xml><?xml version="1.0" encoding="utf-8"?>
<sst xmlns="http://schemas.openxmlformats.org/spreadsheetml/2006/main" count="94" uniqueCount="61">
  <si>
    <t xml:space="preserve">Actvidad </t>
  </si>
  <si>
    <t>DEPENDENCIA</t>
  </si>
  <si>
    <t>Proyecto</t>
  </si>
  <si>
    <t>Tipo Profesional</t>
  </si>
  <si>
    <t>NÚMERO PROFESIONALES QUE APOYAN LA ACTIVIDAD</t>
  </si>
  <si>
    <t>Formación/ Experiencia requerida</t>
  </si>
  <si>
    <t>Dirección de operaciones</t>
  </si>
  <si>
    <t>PGrado1</t>
  </si>
  <si>
    <t>PGrado2</t>
  </si>
  <si>
    <t>TGrado2</t>
  </si>
  <si>
    <t>TGrado1</t>
  </si>
  <si>
    <t>LUCHA CONTRA LA ILEGALIDAD</t>
  </si>
  <si>
    <t>Auxiliar</t>
  </si>
  <si>
    <t>PLAZO</t>
  </si>
  <si>
    <t>Formación/</t>
  </si>
  <si>
    <t>SOCIOLOGIA/TRABAJO SOCIAL/PSICOLOGIA/ O AREAS AFINES</t>
  </si>
  <si>
    <t xml:space="preserve">Profesional en Derecho con experiencia en litigio de 5 años y especialista en derecho penal </t>
  </si>
  <si>
    <t xml:space="preserve">Comunicador SOCIAL </t>
  </si>
  <si>
    <t>Bachiller con experiencia  laboral minima de 6 Meses en actividades operativas de apoyo a la gestión</t>
  </si>
  <si>
    <t xml:space="preserve"> Profesional en derecho u oficial de la fuerza pública que goce de buen retiro con Minimo 5 años de experiencia laboral o en operativos con organismos del Estado en actividades de investigacion judicial o inteligencia</t>
  </si>
  <si>
    <t xml:space="preserve">Profesional en Derecho con experiencia  laboral minima de 6 meses  en operativos con organismos del Estadoo  en actividades de investigacion judicial o inteligencia </t>
  </si>
  <si>
    <t xml:space="preserve"> Minimo 5 años de experiencia laboral en operativos con organismos del Estado o en actividades de investigacion judicial o inteligencia</t>
  </si>
  <si>
    <t xml:space="preserve"> Minimo 10 años de experiencia laboral en operativos con organismos del Estado o en actividades de investigacion judicial o inteligencia</t>
  </si>
  <si>
    <t>ABOGADO JUNIOR Apoyar jurídicamente las acciones del Grupo Operativo en el marco del proyecto de vigilancia y control de juegos de suerte y azar en el Departamento de Antioquia, participando en operativos, contribuyendo a la recolección de pruebas, elaborando denuncias penales y asegurando el cumplimiento de los procesos judiciales, bajo la orientación del abogado líder y la Coordinación General.</t>
  </si>
  <si>
    <t xml:space="preserve">Bachiller </t>
  </si>
  <si>
    <t>COMUNICADOR Diseñar, implementar y mantener el componente de comunicaciones del proyecto de control y fiscalización de juegos de suerte y azar en el Departamento de Antioquia, incluyendo estrategias de sensibilización, documentación audiovisual, capacitación y monitoreo digital, en articulación con el Coordinador General y el equipo operativo</t>
  </si>
  <si>
    <t>COORDINADOR DE AREA Coordinar las actividades operativas en el área asignada, liderando la ejecución de misiones de búsqueda de información, análisis de inteligencia, recolección de pruebas y articulación con autoridades, para fortalecer el control del monopolio rentístico de los juegos de suerte y azar en el Departamento de Antioquia.</t>
  </si>
  <si>
    <t>COORDINADOR GENERAL Y OPERATIVO Liderar, coordinar y supervisar las acciones de vigilancia, control e inteligencia relacionadas con los juegos de suerte y azar en el Departamento de Antioquia, garantizando la articulación interinstitucional, el cumplimiento de la normatividad vigente y la efectividad de los operativos.</t>
  </si>
  <si>
    <t>LIDER OPERATIVO Liderar la ejecución operativa de las acciones de vigilancia y control de juegos de suerte y azar, supervisando al equipo en campo, garantizando el cumplimiento de directrices, la calidad de los entregables, y la articulación logística e institucional para el desarrollo efectivo de los operativos.</t>
  </si>
  <si>
    <t>TECNICO OPERATIVO JUNIOR Brindar apoyo operativo en el marco del proyecto de vigilancia y control de juegos de suerte y azar en el Departamento de Antioquia, participando en verificaciones previas, ejecución de operativos y embalaje de material aprehendido, en articulación directa con el Líder Operativo</t>
  </si>
  <si>
    <t>TECNICO OPERATIVO SENIOR Ejecutar actividades operativas de verificación, control y aseguramiento en el marco del proyecto de vigilancia de juegos de suerte y azar en el Departamento de Antioquia, aportando su experiencia para garantizar la preparación, ejecución y documentación adecuada de los operativos, en articulación directa con el Líder Operativo y bajo la orientación de la Coordinación General.</t>
  </si>
  <si>
    <t>ABOGADO SENIOR Ejercer la representación legal y el acompañamiento jurídico del Grupo Operativo en el marco del proyecto de control y fiscalización de juegos de suerte y azar en el Departamento de Antioquia, liderando el seguimiento judicial, la elaboración de denuncias penales, la validación de pruebas y la articulación con entidades judiciales y de control.</t>
  </si>
  <si>
    <t>OBJETO</t>
  </si>
  <si>
    <t>10 Meses (del 1 de marzo al 31 de diciembre 2026)</t>
  </si>
  <si>
    <t>Oficial de la fuerza pública que goce de buen retiro o Abogado</t>
  </si>
  <si>
    <t>ABOGADO SENIOR</t>
  </si>
  <si>
    <t>ABOGADO JUNIOR</t>
  </si>
  <si>
    <t>Tecnico en Investigación judicial y/o criminalistica U oficial que goce de buen retiro</t>
  </si>
  <si>
    <t xml:space="preserve">Tecnico en Investigación judicial y/o criminalistica U oficial que goce de buen retiro  con experiencia  laboral minima de 1 año en operativos con organismos del Estado o en actividades de investigacion judicial o inteligencia </t>
  </si>
  <si>
    <t>Tecnologo en Investigación judicial y/o criminalistica</t>
  </si>
  <si>
    <t xml:space="preserve">Valor total personas </t>
  </si>
  <si>
    <t>Número de meses - 10</t>
  </si>
  <si>
    <t xml:space="preserve">Valor total con administración </t>
  </si>
  <si>
    <t>ANALISTA DE INFORMACION Ejecutar actividades operativas de verificación, control y aseguramiento en el marco del proyecto de vigilancia de juegos de suerte y azar en el Departamento de Antioquia, aportando su experiencia para garantizar la preparación, ejecución y documentación adecuada de los operativos, en articulación directa con el Líder Operativo y bajo la orientación de la Coordinación General.</t>
  </si>
  <si>
    <t>TGrado3</t>
  </si>
  <si>
    <t>salario 2026</t>
  </si>
  <si>
    <t>PESPECIgrado1</t>
  </si>
  <si>
    <t>PESPECIgrado2</t>
  </si>
  <si>
    <t>PGrado3</t>
  </si>
  <si>
    <t xml:space="preserve">Tecnologo en Investigación judicial y/o criminalistica  U oficial que goce de buen retiro  con experiencia  laboral minima de 1 año en operativos con experiencia  laboral minima de 2 años en operativos con organismos del Estado o en actividades de investigacion judicial o inteligencia </t>
  </si>
  <si>
    <t>Total salarios y viáticos</t>
  </si>
  <si>
    <t>GESTOR SOCIAL Diseñar, implementar y coordinar estrategias de intervención social en el marco del proyecto de vigilancia y control de juegos de suerte y azar en el Departamento de Antioquia, promoviendo la articulación comunitaria, la sensibilización ciudadana, el enfoque territorial y el fortalecimiento institucional desde una perspectiva sociológica.</t>
  </si>
  <si>
    <t>ANALISTA DE INFORMACION</t>
  </si>
  <si>
    <t xml:space="preserve">Investigador judicial y/o criminalistica U oficial que goce de buen retiro </t>
  </si>
  <si>
    <t>Administración - %</t>
  </si>
  <si>
    <t>Profesional en sociología/trabajo social/psicología/ o áreas afines con minimo 2 años de experiencia laboral relacionada con el cargo</t>
  </si>
  <si>
    <t>tecnólogo con manejo de sistemas, informática, gobierno local  o afines o estudiante con mínimo seis (6) semestres aprobados en carreras de las áreas mencionadas, con un (1) año de experiencia laboral o personal de la fuerza pública que goce de buen retiro con un año de experiencia en operativos minima de 2 años en operativos con organismos del Estado o en actividades de investi</t>
  </si>
  <si>
    <t>Factor prestacional %</t>
  </si>
  <si>
    <t xml:space="preserve">Gastos de desplazamiento </t>
  </si>
  <si>
    <t>AUXILIAR ADMINISTRATIVO Brindar apoyo administrativo y logístico al Grupo Operativo en el marco del proyecto de vigilancia y control de juegos de suerte y azar en el Departamento de Antioquia, realizando tareas de organización documental, asistencia operativa y soporte en campo, bajo la orientación del Coordinador General y el Líder Operativo. Este perfil será desempeñado por un bachiller con disposición para el trabajo en equipo y atención al detalle</t>
  </si>
  <si>
    <t xml:space="preserve"> 2 años de experiencia y/o especialización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</si>
</sst>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&quot;$&quot;\ 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9"/>
      <color theme="0"/>
      <name val="Arial Narrow"/>
      <family val="2"/>
    </font>
    <font>
      <sz val="9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rgb="FFA8D08D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3" borderId="0" xfId="0" applyFont="1" applyFill="1"/>
    <xf numFmtId="0" fontId="0" fillId="3" borderId="0" xfId="0" applyFill="1"/>
    <xf numFmtId="0" fontId="3" fillId="2" borderId="3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left" vertical="center" indent="1"/>
    </xf>
    <xf numFmtId="0" fontId="4" fillId="0" borderId="0" xfId="0" applyFont="1"/>
    <xf numFmtId="0" fontId="4" fillId="3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5" fillId="2" borderId="3" xfId="0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7" fillId="3" borderId="0" xfId="0" applyFont="1" applyFill="1"/>
    <xf numFmtId="165" fontId="7" fillId="0" borderId="0" xfId="0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10750-FF16-4DE2-BCCE-C0402A0503B5}">
  <dimension ref="A1:R15"/>
  <sheetViews>
    <sheetView tabSelected="1" workbookViewId="0">
      <selection activeCell="F5" sqref="F5"/>
    </sheetView>
  </sheetViews>
  <sheetFormatPr baseColWidth="10" defaultRowHeight="15" x14ac:dyDescent="0.25"/>
  <cols>
    <col min="1" max="1" width="7.42578125" style="11" customWidth="1"/>
    <col min="2" max="2" width="10.5703125" style="11" customWidth="1"/>
    <col min="3" max="3" width="8.85546875" style="11" customWidth="1"/>
    <col min="4" max="4" width="12.140625" style="11" customWidth="1"/>
    <col min="5" max="5" width="44.7109375" style="11" customWidth="1"/>
    <col min="6" max="6" width="27.5703125" style="11" customWidth="1"/>
    <col min="7" max="7" width="7.42578125" style="11" customWidth="1"/>
    <col min="8" max="8" width="10.5703125" style="11" customWidth="1"/>
    <col min="9" max="9" width="12.5703125" style="11" customWidth="1"/>
    <col min="10" max="10" width="14.5703125" style="20" bestFit="1" customWidth="1"/>
    <col min="11" max="11" width="14.5703125" style="11" bestFit="1" customWidth="1"/>
    <col min="12" max="12" width="14.42578125" style="11" customWidth="1"/>
    <col min="13" max="13" width="15" style="11" bestFit="1" customWidth="1"/>
    <col min="14" max="14" width="14.5703125" style="11" bestFit="1" customWidth="1"/>
    <col min="15" max="15" width="17.85546875" style="11" customWidth="1"/>
    <col min="16" max="16" width="13.42578125" style="11" customWidth="1"/>
    <col min="17" max="17" width="17.7109375" style="6" customWidth="1"/>
    <col min="18" max="18" width="10.85546875" style="1"/>
  </cols>
  <sheetData>
    <row r="1" spans="1:18" ht="54" x14ac:dyDescent="0.25">
      <c r="A1" s="8" t="s">
        <v>0</v>
      </c>
      <c r="B1" s="8" t="s">
        <v>1</v>
      </c>
      <c r="C1" s="8" t="s">
        <v>2</v>
      </c>
      <c r="D1" s="8" t="s">
        <v>14</v>
      </c>
      <c r="E1" s="8" t="s">
        <v>32</v>
      </c>
      <c r="F1" s="8" t="s">
        <v>5</v>
      </c>
      <c r="G1" s="8" t="s">
        <v>13</v>
      </c>
      <c r="H1" s="8" t="s">
        <v>3</v>
      </c>
      <c r="I1" s="8" t="s">
        <v>4</v>
      </c>
      <c r="J1" s="8" t="s">
        <v>45</v>
      </c>
      <c r="K1" s="8" t="s">
        <v>57</v>
      </c>
      <c r="L1" s="12" t="s">
        <v>40</v>
      </c>
      <c r="M1" s="8" t="s">
        <v>41</v>
      </c>
      <c r="N1" s="12" t="s">
        <v>58</v>
      </c>
      <c r="O1" s="12" t="s">
        <v>50</v>
      </c>
      <c r="P1" s="12" t="s">
        <v>54</v>
      </c>
      <c r="Q1" s="4" t="s">
        <v>42</v>
      </c>
      <c r="R1"/>
    </row>
    <row r="2" spans="1:18" ht="59.45" customHeight="1" x14ac:dyDescent="0.25">
      <c r="A2" s="9">
        <v>1</v>
      </c>
      <c r="B2" s="9" t="s">
        <v>6</v>
      </c>
      <c r="C2" s="9" t="s">
        <v>11</v>
      </c>
      <c r="D2" s="9" t="s">
        <v>53</v>
      </c>
      <c r="E2" s="9" t="s">
        <v>27</v>
      </c>
      <c r="F2" s="9" t="s">
        <v>22</v>
      </c>
      <c r="G2" s="9" t="s">
        <v>33</v>
      </c>
      <c r="H2" s="9" t="s">
        <v>46</v>
      </c>
      <c r="I2" s="9">
        <v>1</v>
      </c>
      <c r="J2" s="16">
        <v>6700000</v>
      </c>
      <c r="K2" s="13"/>
      <c r="L2" s="13">
        <f t="shared" ref="L2:L12" si="0">K2*I2</f>
        <v>0</v>
      </c>
      <c r="M2" s="14">
        <f>L2*10</f>
        <v>0</v>
      </c>
      <c r="N2" s="15">
        <v>200000000</v>
      </c>
      <c r="O2" s="14"/>
      <c r="P2" s="13">
        <f>O2*1.16</f>
        <v>0</v>
      </c>
      <c r="Q2" s="5">
        <f>P2</f>
        <v>0</v>
      </c>
    </row>
    <row r="3" spans="1:18" ht="59.1" customHeight="1" x14ac:dyDescent="0.25">
      <c r="A3" s="9">
        <v>2</v>
      </c>
      <c r="B3" s="9" t="s">
        <v>6</v>
      </c>
      <c r="C3" s="9" t="s">
        <v>11</v>
      </c>
      <c r="D3" s="9" t="s">
        <v>53</v>
      </c>
      <c r="E3" s="9" t="s">
        <v>26</v>
      </c>
      <c r="F3" s="9" t="s">
        <v>21</v>
      </c>
      <c r="G3" s="9" t="s">
        <v>33</v>
      </c>
      <c r="H3" s="9" t="s">
        <v>47</v>
      </c>
      <c r="I3" s="9">
        <v>1</v>
      </c>
      <c r="J3" s="16">
        <v>6000000</v>
      </c>
      <c r="K3" s="13"/>
      <c r="L3" s="13">
        <f>K3*I3</f>
        <v>0</v>
      </c>
      <c r="M3" s="14">
        <f>L3*10</f>
        <v>0</v>
      </c>
      <c r="N3" s="10"/>
      <c r="O3" s="10"/>
    </row>
    <row r="4" spans="1:18" ht="68.099999999999994" customHeight="1" x14ac:dyDescent="0.25">
      <c r="A4" s="9">
        <v>3</v>
      </c>
      <c r="B4" s="9" t="s">
        <v>6</v>
      </c>
      <c r="C4" s="9" t="s">
        <v>11</v>
      </c>
      <c r="D4" s="9" t="s">
        <v>17</v>
      </c>
      <c r="E4" s="9" t="s">
        <v>25</v>
      </c>
      <c r="F4" s="9" t="s">
        <v>60</v>
      </c>
      <c r="G4" s="9" t="s">
        <v>33</v>
      </c>
      <c r="H4" s="9" t="s">
        <v>47</v>
      </c>
      <c r="I4" s="9">
        <v>1</v>
      </c>
      <c r="J4" s="16">
        <v>5700000</v>
      </c>
      <c r="K4" s="13"/>
      <c r="L4" s="13">
        <f t="shared" si="0"/>
        <v>0</v>
      </c>
      <c r="M4" s="14">
        <f t="shared" ref="M4:M12" si="1">L4*10</f>
        <v>0</v>
      </c>
      <c r="N4" s="10"/>
      <c r="O4" s="21">
        <f>O2-P2</f>
        <v>0</v>
      </c>
      <c r="P4" s="10"/>
    </row>
    <row r="5" spans="1:18" ht="55.5" customHeight="1" x14ac:dyDescent="0.25">
      <c r="A5" s="9">
        <v>4</v>
      </c>
      <c r="B5" s="9" t="s">
        <v>6</v>
      </c>
      <c r="C5" s="9" t="s">
        <v>11</v>
      </c>
      <c r="D5" s="9" t="s">
        <v>15</v>
      </c>
      <c r="E5" s="9" t="s">
        <v>51</v>
      </c>
      <c r="F5" s="9" t="s">
        <v>55</v>
      </c>
      <c r="G5" s="9" t="s">
        <v>33</v>
      </c>
      <c r="H5" s="9" t="s">
        <v>48</v>
      </c>
      <c r="I5" s="9">
        <v>1</v>
      </c>
      <c r="J5" s="16">
        <v>5700000</v>
      </c>
      <c r="K5" s="13"/>
      <c r="L5" s="13">
        <f>K5*I5</f>
        <v>0</v>
      </c>
      <c r="M5" s="14">
        <f>L5*10</f>
        <v>0</v>
      </c>
      <c r="N5" s="10"/>
      <c r="O5" s="10"/>
      <c r="P5" s="10"/>
    </row>
    <row r="6" spans="1:18" s="3" customFormat="1" ht="102.6" customHeight="1" x14ac:dyDescent="0.25">
      <c r="A6" s="9">
        <v>5</v>
      </c>
      <c r="B6" s="9" t="s">
        <v>6</v>
      </c>
      <c r="C6" s="9" t="s">
        <v>11</v>
      </c>
      <c r="D6" s="9" t="s">
        <v>52</v>
      </c>
      <c r="E6" s="9" t="s">
        <v>43</v>
      </c>
      <c r="F6" s="9" t="s">
        <v>56</v>
      </c>
      <c r="G6" s="9" t="s">
        <v>33</v>
      </c>
      <c r="H6" s="9" t="s">
        <v>44</v>
      </c>
      <c r="I6" s="9">
        <v>1</v>
      </c>
      <c r="J6" s="16">
        <v>4250000</v>
      </c>
      <c r="K6" s="16"/>
      <c r="L6" s="16">
        <f>K6*I6</f>
        <v>0</v>
      </c>
      <c r="M6" s="17">
        <f>L6*10</f>
        <v>0</v>
      </c>
      <c r="N6" s="18"/>
      <c r="O6" s="18"/>
      <c r="P6" s="18"/>
      <c r="Q6" s="7"/>
      <c r="R6" s="2"/>
    </row>
    <row r="7" spans="1:18" ht="61.5" customHeight="1" x14ac:dyDescent="0.25">
      <c r="A7" s="9">
        <v>6</v>
      </c>
      <c r="B7" s="9" t="s">
        <v>6</v>
      </c>
      <c r="C7" s="9" t="s">
        <v>11</v>
      </c>
      <c r="D7" s="9" t="s">
        <v>35</v>
      </c>
      <c r="E7" s="9" t="s">
        <v>31</v>
      </c>
      <c r="F7" s="9" t="s">
        <v>16</v>
      </c>
      <c r="G7" s="9" t="s">
        <v>33</v>
      </c>
      <c r="H7" s="9" t="s">
        <v>48</v>
      </c>
      <c r="I7" s="9">
        <v>1</v>
      </c>
      <c r="J7" s="16">
        <v>5700000</v>
      </c>
      <c r="K7" s="13"/>
      <c r="L7" s="13">
        <f t="shared" si="0"/>
        <v>0</v>
      </c>
      <c r="M7" s="14">
        <f t="shared" si="1"/>
        <v>0</v>
      </c>
      <c r="N7" s="10"/>
      <c r="O7" s="10"/>
      <c r="P7" s="10"/>
    </row>
    <row r="8" spans="1:18" ht="72" customHeight="1" x14ac:dyDescent="0.25">
      <c r="A8" s="9">
        <v>7</v>
      </c>
      <c r="B8" s="9" t="s">
        <v>6</v>
      </c>
      <c r="C8" s="9" t="s">
        <v>11</v>
      </c>
      <c r="D8" s="9" t="s">
        <v>36</v>
      </c>
      <c r="E8" s="9" t="s">
        <v>23</v>
      </c>
      <c r="F8" s="9" t="s">
        <v>20</v>
      </c>
      <c r="G8" s="9" t="s">
        <v>33</v>
      </c>
      <c r="H8" s="9" t="s">
        <v>7</v>
      </c>
      <c r="I8" s="9">
        <v>2</v>
      </c>
      <c r="J8" s="16">
        <v>4500000</v>
      </c>
      <c r="K8" s="13"/>
      <c r="L8" s="13">
        <f t="shared" si="0"/>
        <v>0</v>
      </c>
      <c r="M8" s="14">
        <f t="shared" si="1"/>
        <v>0</v>
      </c>
      <c r="N8" s="10"/>
      <c r="O8" s="10"/>
      <c r="P8" s="10"/>
    </row>
    <row r="9" spans="1:18" ht="63.95" customHeight="1" x14ac:dyDescent="0.25">
      <c r="A9" s="9">
        <v>8</v>
      </c>
      <c r="B9" s="9" t="s">
        <v>6</v>
      </c>
      <c r="C9" s="9" t="s">
        <v>11</v>
      </c>
      <c r="D9" s="9" t="s">
        <v>34</v>
      </c>
      <c r="E9" s="9" t="s">
        <v>28</v>
      </c>
      <c r="F9" s="9" t="s">
        <v>19</v>
      </c>
      <c r="G9" s="9" t="s">
        <v>33</v>
      </c>
      <c r="H9" s="9" t="s">
        <v>8</v>
      </c>
      <c r="I9" s="9">
        <v>2</v>
      </c>
      <c r="J9" s="16">
        <v>5700000</v>
      </c>
      <c r="K9" s="13"/>
      <c r="L9" s="13">
        <f>K9*I9</f>
        <v>0</v>
      </c>
      <c r="M9" s="14">
        <f>L9*10</f>
        <v>0</v>
      </c>
      <c r="N9" s="10"/>
      <c r="O9" s="10"/>
      <c r="P9" s="10"/>
    </row>
    <row r="10" spans="1:18" ht="87.6" customHeight="1" x14ac:dyDescent="0.25">
      <c r="A10" s="9">
        <v>9</v>
      </c>
      <c r="B10" s="9" t="s">
        <v>6</v>
      </c>
      <c r="C10" s="9" t="s">
        <v>11</v>
      </c>
      <c r="D10" s="9" t="s">
        <v>39</v>
      </c>
      <c r="E10" s="9" t="s">
        <v>30</v>
      </c>
      <c r="F10" s="9" t="s">
        <v>49</v>
      </c>
      <c r="G10" s="9" t="s">
        <v>33</v>
      </c>
      <c r="H10" s="9" t="s">
        <v>9</v>
      </c>
      <c r="I10" s="9">
        <v>4</v>
      </c>
      <c r="J10" s="16">
        <v>4000000</v>
      </c>
      <c r="K10" s="13"/>
      <c r="L10" s="13">
        <f t="shared" si="0"/>
        <v>0</v>
      </c>
      <c r="M10" s="14">
        <f t="shared" ref="M10" si="2">L10*10</f>
        <v>0</v>
      </c>
      <c r="N10" s="10"/>
      <c r="O10" s="10"/>
      <c r="P10" s="10"/>
    </row>
    <row r="11" spans="1:18" ht="69.95" customHeight="1" x14ac:dyDescent="0.25">
      <c r="A11" s="9">
        <v>10</v>
      </c>
      <c r="B11" s="9" t="s">
        <v>6</v>
      </c>
      <c r="C11" s="9" t="s">
        <v>11</v>
      </c>
      <c r="D11" s="9" t="s">
        <v>37</v>
      </c>
      <c r="E11" s="9" t="s">
        <v>29</v>
      </c>
      <c r="F11" s="9" t="s">
        <v>38</v>
      </c>
      <c r="G11" s="9" t="s">
        <v>33</v>
      </c>
      <c r="H11" s="9" t="s">
        <v>10</v>
      </c>
      <c r="I11" s="9">
        <v>1</v>
      </c>
      <c r="J11" s="16">
        <v>3400000</v>
      </c>
      <c r="K11" s="13"/>
      <c r="L11" s="13">
        <f t="shared" si="0"/>
        <v>0</v>
      </c>
      <c r="M11" s="14">
        <f>L11*10</f>
        <v>0</v>
      </c>
      <c r="N11" s="10"/>
      <c r="O11" s="10"/>
      <c r="P11" s="10"/>
    </row>
    <row r="12" spans="1:18" ht="80.099999999999994" customHeight="1" x14ac:dyDescent="0.25">
      <c r="A12" s="9">
        <v>11</v>
      </c>
      <c r="B12" s="9" t="s">
        <v>6</v>
      </c>
      <c r="C12" s="9" t="s">
        <v>11</v>
      </c>
      <c r="D12" s="9" t="s">
        <v>24</v>
      </c>
      <c r="E12" s="9" t="s">
        <v>59</v>
      </c>
      <c r="F12" s="9" t="s">
        <v>18</v>
      </c>
      <c r="G12" s="9" t="s">
        <v>33</v>
      </c>
      <c r="H12" s="9" t="s">
        <v>12</v>
      </c>
      <c r="I12" s="9">
        <v>1</v>
      </c>
      <c r="J12" s="16">
        <v>2135000</v>
      </c>
      <c r="K12" s="13"/>
      <c r="L12" s="13">
        <f t="shared" si="0"/>
        <v>0</v>
      </c>
      <c r="M12" s="14">
        <f t="shared" si="1"/>
        <v>0</v>
      </c>
      <c r="N12" s="10"/>
      <c r="O12" s="10"/>
      <c r="P12" s="10"/>
    </row>
    <row r="13" spans="1:18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6">
        <f>SUM(J2:J12)</f>
        <v>53785000</v>
      </c>
      <c r="K13" s="13"/>
      <c r="L13" s="13">
        <f>SUM(L2:L12)</f>
        <v>0</v>
      </c>
      <c r="M13" s="14">
        <f>SUM(M2:M12)</f>
        <v>0</v>
      </c>
      <c r="N13" s="10"/>
      <c r="O13" s="10"/>
      <c r="P13" s="10"/>
    </row>
    <row r="15" spans="1:18" x14ac:dyDescent="0.25">
      <c r="A15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TECNICO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CHAVARRIA ROMERO</dc:creator>
  <cp:lastModifiedBy>DOR ELIZABETH MARULANDA OSPINA</cp:lastModifiedBy>
  <dcterms:created xsi:type="dcterms:W3CDTF">2025-10-09T16:26:13Z</dcterms:created>
  <dcterms:modified xsi:type="dcterms:W3CDTF">2026-02-06T15:54:44Z</dcterms:modified>
</cp:coreProperties>
</file>